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0" i="2" l="1"/>
  <c r="C17" i="2" l="1"/>
  <c r="C16" i="2"/>
  <c r="C15" i="2"/>
  <c r="C13" i="2"/>
  <c r="C12" i="2"/>
  <c r="D12" i="1"/>
  <c r="D11" i="1"/>
  <c r="D9" i="1"/>
  <c r="D8" i="1"/>
  <c r="F4" i="1"/>
  <c r="D10" i="1" l="1"/>
  <c r="C19" i="2"/>
  <c r="C14" i="2"/>
  <c r="A5" i="2"/>
  <c r="A14" i="1"/>
  <c r="A15" i="1" s="1"/>
  <c r="A16" i="1" s="1"/>
  <c r="A17" i="1" s="1"/>
  <c r="A18" i="1" s="1"/>
  <c r="H4" i="1"/>
  <c r="C11" i="2" l="1"/>
  <c r="C18" i="2" s="1"/>
  <c r="H5" i="1"/>
  <c r="D15" i="1" l="1"/>
  <c r="D14" i="1" l="1"/>
  <c r="H6" i="1" l="1"/>
  <c r="D17" i="1"/>
  <c r="D18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<sst xmlns="http://schemas.openxmlformats.org/spreadsheetml/2006/main" count="61" uniqueCount="49">
  <si>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</si>
  <si>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</si>
  <si>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</si>
  <si>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</si>
  <si>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</si>
  <si>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</si>
  <si>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</si>
  <si>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</si>
  <si>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</si>
  <si>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</si>
  <si>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</si>
  <si>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</si>
  <si>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</si>
  <si>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</si>
  <si>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</si>
  <si>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</si>
  <si>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</si>
  <si>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</si>
  <si>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</si>
  <si>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</si>
  <si>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</si>
  <si>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</si>
  <si>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</si>
  <si>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</si>
  <si>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</si>
  <si>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</si>
  <si>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</si>
  <si>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</si>
  <si>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</si>
  <si>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</si>
  <si>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</si>
  <si>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</si>
  <si>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</si>
  <si>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</si>
  <si>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</si>
  <si>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</si>
  <si>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</si>
  <si>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</si>
  <si>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</si>
  <si>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</si>
  <si>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</si>
  <si>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</si>
  <si>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</si>
  <si>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Поляны, с. Мартынова Поляна Дальнереченского МР</t>
  </si>
  <si>
    <t>КГУП "Примтеплоэнерго" в сфере электроснабжения на 2027 год (прогноз)</t>
  </si>
  <si>
    <t>Прогноз
на 2027 год</t>
  </si>
  <si>
    <t>Утв 2026</t>
  </si>
  <si>
    <t>Прогноз 2027</t>
  </si>
  <si>
    <t>Прогноз
на 2027 год
(тыс.руб.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</si>
</sst>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CY7">
            <v>437.10706347580395</v>
          </cell>
        </row>
        <row r="11">
          <cell r="CY11">
            <v>415.23784111051998</v>
          </cell>
        </row>
        <row r="15">
          <cell r="CY15">
            <v>383.89866071608003</v>
          </cell>
        </row>
        <row r="16">
          <cell r="CY16">
            <v>278.35066071608003</v>
          </cell>
        </row>
        <row r="20">
          <cell r="CY20">
            <v>0</v>
          </cell>
        </row>
        <row r="88">
          <cell r="CC88">
            <v>48.776907167909833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T5">
            <v>12.58</v>
          </cell>
        </row>
        <row r="6">
          <cell r="T6">
            <v>87.42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  <row r="114">
          <cell r="X114">
            <v>12558.394471910264</v>
          </cell>
        </row>
        <row r="135">
          <cell r="X135">
            <v>420.54892312206596</v>
          </cell>
        </row>
        <row r="166">
          <cell r="X166">
            <v>374.07790424078092</v>
          </cell>
        </row>
        <row r="167">
          <cell r="X167">
            <v>207.51820000000001</v>
          </cell>
        </row>
        <row r="176">
          <cell r="X176">
            <v>6335.8151287017881</v>
          </cell>
        </row>
        <row r="180">
          <cell r="X180">
            <v>1913.4161688679401</v>
          </cell>
        </row>
        <row r="184">
          <cell r="X184">
            <v>1088.35031</v>
          </cell>
        </row>
        <row r="185">
          <cell r="X185">
            <v>0.96455932203389827</v>
          </cell>
        </row>
        <row r="215">
          <cell r="X215">
            <v>0</v>
          </cell>
        </row>
        <row r="283">
          <cell r="X283">
            <v>0</v>
          </cell>
        </row>
        <row r="342">
          <cell r="X342">
            <v>23348.143293568959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G4" sqref="G4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44</v>
      </c>
      <c r="B3" s="39"/>
      <c r="C3" s="39"/>
      <c r="D3" s="39"/>
      <c r="F3" s="2" t="s">
        <v>46</v>
      </c>
      <c r="G3" s="2" t="s">
        <v>1</v>
      </c>
      <c r="H3" s="2" t="s">
        <v>47</v>
      </c>
    </row>
    <row r="4" spans="1:8" ht="35.25" customHeight="1" x14ac:dyDescent="0.25">
      <c r="A4" s="3" t="s">
        <v>43</v>
      </c>
      <c r="D4" s="5"/>
      <c r="F4" s="6">
        <f>[1]Поляны!$CC$88</f>
        <v>48.776907167909833</v>
      </c>
      <c r="G4" s="7">
        <v>104</v>
      </c>
      <c r="H4" s="8">
        <f>F4*G4/100</f>
        <v>50.727983454626226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45</v>
      </c>
      <c r="H5" s="11">
        <f>D11*H4</f>
        <v>19474.404909058474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[1]Поляны!$CY$7</f>
        <v>437.10706347580395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[1]Поляны!$CY$11</f>
        <v>415.23784111051998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(D9-D11-[1]Поляны!$CY$20)/D9*100</f>
        <v>7.5472843011190536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[1]Поляны!$CY$15</f>
        <v>383.89866071608003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[1]Поляны!$CY$16</f>
        <v>278.35066071608003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пос'!$T$5%</f>
        <v>2449.8801375595558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пос'!$T$6%</f>
        <v>17024.524771498916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'[3]Пол, МартП'!$X$342*G4/100</f>
        <v>24282.069025311717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-21832.188887752163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-4807.6641162532433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C11" sqref="C11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25</v>
      </c>
      <c r="B2" s="40"/>
      <c r="C2" s="40"/>
    </row>
    <row r="3" spans="1:3" ht="18" customHeight="1" x14ac:dyDescent="0.2">
      <c r="A3" s="40" t="s">
        <v>44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с. Поляны, с. Мартынова Поляна Дальнереченского МР</v>
      </c>
      <c r="C5" s="5"/>
    </row>
    <row r="6" spans="1:3" x14ac:dyDescent="0.2">
      <c r="A6" s="41" t="s">
        <v>26</v>
      </c>
      <c r="B6" s="41" t="s">
        <v>3</v>
      </c>
      <c r="C6" s="41" t="s">
        <v>48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('[3]Пол, МартП'!$X$114+'[3]Пол, МартП'!$X$166+'[3]Пол, МартП'!$X$135)*осн.пок!$G$4/100</f>
        <v>13887.142151244036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8579.2005494725181</v>
      </c>
    </row>
    <row r="12" spans="1:3" ht="19.5" customHeight="1" x14ac:dyDescent="0.2">
      <c r="A12" s="35" t="s">
        <v>29</v>
      </c>
      <c r="B12" s="36" t="s">
        <v>30</v>
      </c>
      <c r="C12" s="37">
        <f>'[3]Пол, МартП'!$X$176*осн.пок!$G$4/100</f>
        <v>6589.2477338498602</v>
      </c>
    </row>
    <row r="13" spans="1:3" ht="19.5" customHeight="1" x14ac:dyDescent="0.2">
      <c r="A13" s="35" t="s">
        <v>31</v>
      </c>
      <c r="B13" s="36" t="s">
        <v>32</v>
      </c>
      <c r="C13" s="37">
        <f>'[3]Пол, МартП'!$X$180*осн.пок!$G$4/100</f>
        <v>1989.9528156226577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1132.8874640949155</v>
      </c>
    </row>
    <row r="15" spans="1:3" ht="19.5" customHeight="1" x14ac:dyDescent="0.2">
      <c r="A15" s="35" t="s">
        <v>34</v>
      </c>
      <c r="B15" s="36" t="s">
        <v>35</v>
      </c>
      <c r="C15" s="37">
        <f>('[3]Пол, МартП'!$X$184+'[3]Пол, МартП'!$X$283+'[3]Пол, МартП'!$X$215)*осн.пок!$G$4/100</f>
        <v>1131.8843224000002</v>
      </c>
    </row>
    <row r="16" spans="1:3" ht="19.5" customHeight="1" x14ac:dyDescent="0.2">
      <c r="A16" s="35" t="s">
        <v>36</v>
      </c>
      <c r="B16" s="36" t="s">
        <v>37</v>
      </c>
      <c r="C16" s="37">
        <f>'[3]Пол, МартП'!$X$185*осн.пок!$G$4/100</f>
        <v>1.0031416949152543</v>
      </c>
    </row>
    <row r="17" spans="1:3" ht="26.25" customHeight="1" x14ac:dyDescent="0.2">
      <c r="A17" s="32" t="s">
        <v>14</v>
      </c>
      <c r="B17" s="33" t="s">
        <v>38</v>
      </c>
      <c r="C17" s="34">
        <f>'[3]Пол, МартП'!$X$167*осн.пок!$G$4/100</f>
        <v>215.81892800000003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467.01993250024805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24282.069025311717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2026-03-30T22:52:29Z</dcterms:modified>
</cp:coreProperties>
</file>